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09.2016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<sst xmlns="http://schemas.openxmlformats.org/spreadsheetml/2006/main" count="77" uniqueCount="74">
  <si>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Folha Sintética - Folha de Pagamento</t>
  </si>
  <si>
    <t>CONSELHO REGIONAL DE ODONTOLOGIA DE PERNAMBUCO - CNPJ: 11.735.263/0001-65</t>
  </si>
  <si>
    <t>Mês/Ano: 09/2016</t>
  </si>
  <si>
    <t>Código</t>
  </si>
  <si>
    <t>Empregado</t>
  </si>
  <si>
    <t>Líquido</t>
  </si>
  <si>
    <t>000007</t>
  </si>
  <si>
    <t>Adinete Eliezer do Prado</t>
  </si>
  <si>
    <t xml:space="preserve"> </t>
  </si>
  <si>
    <t>000049</t>
  </si>
  <si>
    <t>Alexandre Nunes Herculano</t>
  </si>
  <si>
    <t>000063</t>
  </si>
  <si>
    <t>Anderson Candeia da Silva Junior</t>
  </si>
  <si>
    <t>000064</t>
  </si>
  <si>
    <t>Andréa Stephanie de Lima Diniz</t>
  </si>
  <si>
    <t>000020</t>
  </si>
  <si>
    <t>Berta Luiza Gabriela Moreno</t>
  </si>
  <si>
    <t>000037</t>
  </si>
  <si>
    <t>Clebber de Oliveira Gonçalves</t>
  </si>
  <si>
    <t>000061</t>
  </si>
  <si>
    <t>Francisco Walber Lins Pinheiro</t>
  </si>
  <si>
    <t>000068</t>
  </si>
  <si>
    <t>Ielem de Carvalho Soares de Oliveira</t>
  </si>
  <si>
    <t>000021</t>
  </si>
  <si>
    <t>Igor Gabriel de Morais Santos</t>
  </si>
  <si>
    <t>000051</t>
  </si>
  <si>
    <t>Jaedson Humberto Vieira da Silva Junior</t>
  </si>
  <si>
    <t>000062</t>
  </si>
  <si>
    <t>Jaime Jose Muniz Rabelo</t>
  </si>
  <si>
    <t>000057</t>
  </si>
  <si>
    <t>Maira Ramalho Martins</t>
  </si>
  <si>
    <t>000055</t>
  </si>
  <si>
    <t>Manuela Oliveira Costa</t>
  </si>
  <si>
    <t>000004</t>
  </si>
  <si>
    <t>Maria do Socorro de Moura Silva</t>
  </si>
  <si>
    <t>000008</t>
  </si>
  <si>
    <t>Marx Gradim de Queiroz</t>
  </si>
  <si>
    <t>000058</t>
  </si>
  <si>
    <t>Natalia Fernandes Pessoa</t>
  </si>
  <si>
    <t>000054</t>
  </si>
  <si>
    <t>Priscila Maria da Silva</t>
  </si>
  <si>
    <t>000006</t>
  </si>
  <si>
    <t>Regina Celia Aguiar Rocha</t>
  </si>
  <si>
    <t>000003</t>
  </si>
  <si>
    <t>Rogero Pessoa de Araujo</t>
  </si>
  <si>
    <t>000056</t>
  </si>
  <si>
    <t>Romário Lima Silva</t>
  </si>
  <si>
    <t>000001</t>
  </si>
  <si>
    <t>Silvani Cecilia de Morais</t>
  </si>
  <si>
    <t>000059</t>
  </si>
  <si>
    <t>Tatyana Maria Carvalho Pereira Farias</t>
  </si>
  <si>
    <t>000053</t>
  </si>
  <si>
    <t>Thais Melyssa Pontes</t>
  </si>
  <si>
    <t>000042</t>
  </si>
  <si>
    <t>Thaís Maria Salomão da Nóbrega Gomes</t>
  </si>
  <si>
    <t>000065</t>
  </si>
  <si>
    <t>Vitor Carlos Marques Souto Maior</t>
  </si>
  <si>
    <t>000067</t>
  </si>
  <si>
    <t>Windson Florêncio de Morais</t>
  </si>
  <si>
    <t>HE - 50%</t>
  </si>
  <si>
    <t>DSR</t>
  </si>
  <si>
    <t>INSS</t>
  </si>
  <si>
    <t>IRRF</t>
  </si>
  <si>
    <t>0,35</t>
  </si>
  <si>
    <t>Dif. Férias</t>
  </si>
  <si>
    <t>Aj. Custo</t>
  </si>
  <si>
    <t>Total</t>
  </si>
  <si>
    <t>Outros</t>
  </si>
  <si>
    <t xml:space="preserve">Descontos </t>
  </si>
  <si>
    <t xml:space="preserve">Proventos </t>
  </si>
  <si>
    <t>Total: Geral (26 Funcionário(s))</t>
  </si>
  <si>
    <t xml:space="preserve">Rem. Base </t>
  </si>
  <si>
    <t>Dif. Sal.</t>
  </si>
  <si>
    <t>Dif. Pec.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</si>
</sst>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3" fontId="2" fillId="0" borderId="10" xfId="51" applyFont="1" applyBorder="1" applyAlignment="1">
      <alignment horizontal="right" vertical="center"/>
    </xf>
    <xf numFmtId="43" fontId="0" fillId="0" borderId="10" xfId="5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43" fontId="3" fillId="33" borderId="10" xfId="5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/>
    </xf>
    <xf numFmtId="43" fontId="41" fillId="34" borderId="10" xfId="51" applyFont="1" applyFill="1" applyBorder="1" applyAlignment="1">
      <alignment/>
    </xf>
    <xf numFmtId="43" fontId="42" fillId="34" borderId="10" xfId="51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3" fillId="0" borderId="10" xfId="51" applyFont="1" applyBorder="1" applyAlignment="1">
      <alignment horizontal="right" vertical="center"/>
    </xf>
    <xf numFmtId="43" fontId="43" fillId="34" borderId="10" xfId="51" applyFont="1" applyFill="1" applyBorder="1" applyAlignment="1">
      <alignment horizontal="right" vertical="center"/>
    </xf>
    <xf numFmtId="43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7.7109375" style="0" customWidth="1"/>
    <col min="2" max="2" width="29.421875" style="0" bestFit="1" customWidth="1"/>
    <col min="3" max="3" width="9.7109375" style="0" bestFit="1" customWidth="1"/>
    <col min="4" max="4" width="7.421875" style="0" bestFit="1" customWidth="1"/>
    <col min="5" max="5" width="6.8515625" style="0" bestFit="1" customWidth="1"/>
    <col min="6" max="6" width="8.8515625" style="0" bestFit="1" customWidth="1"/>
    <col min="7" max="7" width="7.140625" style="0" bestFit="1" customWidth="1"/>
    <col min="8" max="8" width="9.28125" style="0" bestFit="1" customWidth="1"/>
    <col min="9" max="9" width="7.7109375" style="0" bestFit="1" customWidth="1"/>
    <col min="10" max="10" width="9.00390625" style="0" bestFit="1" customWidth="1"/>
    <col min="11" max="13" width="8.140625" style="0" bestFit="1" customWidth="1"/>
    <col min="14" max="15" width="9.00390625" style="0" bestFit="1" customWidth="1"/>
  </cols>
  <sheetData>
    <row r="1" spans="1:15" ht="15.75">
      <c r="A1" s="1" t="s">
        <v>0</v>
      </c>
      <c r="O1" s="2"/>
    </row>
    <row r="2" spans="1:15" ht="12.75">
      <c r="A2" s="3" t="s">
        <v>1</v>
      </c>
      <c r="O2" s="4"/>
    </row>
    <row r="3" ht="12.75">
      <c r="A3" s="5" t="s">
        <v>2</v>
      </c>
    </row>
    <row r="4" spans="4:10" ht="12.75">
      <c r="D4" s="6"/>
      <c r="E4" s="6"/>
      <c r="F4" s="6"/>
      <c r="G4" s="6"/>
      <c r="H4" s="6"/>
      <c r="I4" s="6"/>
      <c r="J4" s="6"/>
    </row>
    <row r="5" spans="1:15" ht="12.75">
      <c r="A5" s="7" t="s">
        <v>3</v>
      </c>
      <c r="B5" s="7" t="s">
        <v>4</v>
      </c>
      <c r="C5" s="12" t="s">
        <v>69</v>
      </c>
      <c r="D5" s="12"/>
      <c r="E5" s="12"/>
      <c r="F5" s="12"/>
      <c r="G5" s="12"/>
      <c r="H5" s="12"/>
      <c r="I5" s="12"/>
      <c r="J5" s="12"/>
      <c r="K5" s="17" t="s">
        <v>68</v>
      </c>
      <c r="L5" s="17"/>
      <c r="M5" s="17"/>
      <c r="N5" s="17"/>
      <c r="O5" s="7" t="s">
        <v>5</v>
      </c>
    </row>
    <row r="6" spans="1:15" ht="12.75">
      <c r="A6" s="7"/>
      <c r="B6" s="7"/>
      <c r="C6" s="13" t="s">
        <v>71</v>
      </c>
      <c r="D6" s="13" t="s">
        <v>59</v>
      </c>
      <c r="E6" s="13" t="s">
        <v>72</v>
      </c>
      <c r="F6" s="13" t="s">
        <v>64</v>
      </c>
      <c r="G6" s="13" t="s">
        <v>73</v>
      </c>
      <c r="H6" s="13" t="s">
        <v>65</v>
      </c>
      <c r="I6" s="14" t="s">
        <v>60</v>
      </c>
      <c r="J6" s="15" t="s">
        <v>66</v>
      </c>
      <c r="K6" s="20" t="s">
        <v>61</v>
      </c>
      <c r="L6" s="20" t="s">
        <v>62</v>
      </c>
      <c r="M6" s="20" t="s">
        <v>67</v>
      </c>
      <c r="N6" s="20" t="s">
        <v>66</v>
      </c>
      <c r="O6" s="7"/>
    </row>
    <row r="7" spans="1:15" ht="12.75">
      <c r="A7" s="11" t="s">
        <v>6</v>
      </c>
      <c r="B7" s="8" t="s">
        <v>7</v>
      </c>
      <c r="C7" s="9">
        <v>0</v>
      </c>
      <c r="D7" s="9">
        <v>24.94</v>
      </c>
      <c r="E7" s="9">
        <v>20.05</v>
      </c>
      <c r="F7" s="9">
        <v>0</v>
      </c>
      <c r="G7" s="9">
        <v>0</v>
      </c>
      <c r="H7" s="9">
        <v>0</v>
      </c>
      <c r="I7" s="9">
        <f>3.69+0.31</f>
        <v>4</v>
      </c>
      <c r="J7" s="16">
        <f>SUM(C7:I7)</f>
        <v>48.99</v>
      </c>
      <c r="K7" s="10">
        <v>0</v>
      </c>
      <c r="L7" s="10">
        <v>0</v>
      </c>
      <c r="M7" s="10"/>
      <c r="N7" s="18">
        <f>J7-O7</f>
        <v>0</v>
      </c>
      <c r="O7" s="9">
        <v>48.99</v>
      </c>
    </row>
    <row r="8" spans="1:15" ht="12.75">
      <c r="A8" s="11" t="s">
        <v>9</v>
      </c>
      <c r="B8" s="8" t="s">
        <v>10</v>
      </c>
      <c r="C8" s="9">
        <v>5000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6">
        <f aca="true" t="shared" si="0" ref="J8:J32">SUM(C8:I8)</f>
        <v>5000</v>
      </c>
      <c r="K8" s="9">
        <v>550</v>
      </c>
      <c r="L8" s="9">
        <v>365.12</v>
      </c>
      <c r="M8" s="9">
        <f>N8-K8-L8</f>
        <v>0</v>
      </c>
      <c r="N8" s="19">
        <f aca="true" t="shared" si="1" ref="N8:N33">J8-O8</f>
        <v>915.1199999999999</v>
      </c>
      <c r="O8" s="9">
        <v>4084.88</v>
      </c>
    </row>
    <row r="9" spans="1:15" ht="12.75">
      <c r="A9" s="11" t="s">
        <v>11</v>
      </c>
      <c r="B9" s="8" t="s">
        <v>12</v>
      </c>
      <c r="C9" s="9">
        <v>3152</v>
      </c>
      <c r="D9" s="9">
        <v>0</v>
      </c>
      <c r="E9" s="9">
        <v>0</v>
      </c>
      <c r="F9" s="9">
        <v>0</v>
      </c>
      <c r="G9" s="9">
        <v>0</v>
      </c>
      <c r="H9" s="9">
        <v>200</v>
      </c>
      <c r="I9" s="9">
        <v>0</v>
      </c>
      <c r="J9" s="16">
        <f t="shared" si="0"/>
        <v>3352</v>
      </c>
      <c r="K9" s="9">
        <v>346.72</v>
      </c>
      <c r="L9" s="9">
        <v>67.6</v>
      </c>
      <c r="M9" s="9">
        <f aca="true" t="shared" si="2" ref="M9:M33">N9-K9-L9</f>
        <v>200.00000000000014</v>
      </c>
      <c r="N9" s="19">
        <f t="shared" si="1"/>
        <v>614.3200000000002</v>
      </c>
      <c r="O9" s="9">
        <v>2737.68</v>
      </c>
    </row>
    <row r="10" spans="1:15" ht="12.75">
      <c r="A10" s="11" t="s">
        <v>13</v>
      </c>
      <c r="B10" s="8" t="s">
        <v>14</v>
      </c>
      <c r="C10" s="9">
        <v>3152</v>
      </c>
      <c r="D10" s="9">
        <v>24.3</v>
      </c>
      <c r="E10" s="9">
        <v>0</v>
      </c>
      <c r="F10" s="9">
        <v>0</v>
      </c>
      <c r="G10" s="9">
        <v>0</v>
      </c>
      <c r="H10" s="9">
        <v>200</v>
      </c>
      <c r="I10" s="9">
        <f>3.6+1.57</f>
        <v>5.17</v>
      </c>
      <c r="J10" s="16">
        <f t="shared" si="0"/>
        <v>3381.4700000000003</v>
      </c>
      <c r="K10" s="9">
        <v>349.96</v>
      </c>
      <c r="L10" s="9">
        <v>69.93</v>
      </c>
      <c r="M10" s="9">
        <f t="shared" si="2"/>
        <v>200.00000000000034</v>
      </c>
      <c r="N10" s="19">
        <f t="shared" si="1"/>
        <v>619.8900000000003</v>
      </c>
      <c r="O10" s="9">
        <v>2761.58</v>
      </c>
    </row>
    <row r="11" spans="1:15" ht="12.75">
      <c r="A11" s="11" t="s">
        <v>15</v>
      </c>
      <c r="B11" s="8" t="s">
        <v>16</v>
      </c>
      <c r="C11" s="9">
        <v>2745.9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6">
        <f t="shared" si="0"/>
        <v>2745.9</v>
      </c>
      <c r="K11" s="9">
        <v>302.04</v>
      </c>
      <c r="L11" s="9">
        <v>40.49</v>
      </c>
      <c r="M11" s="9">
        <f t="shared" si="2"/>
        <v>1.7763568394002505E-13</v>
      </c>
      <c r="N11" s="19">
        <f t="shared" si="1"/>
        <v>342.5300000000002</v>
      </c>
      <c r="O11" s="9">
        <v>2403.37</v>
      </c>
    </row>
    <row r="12" spans="1:15" ht="12.75">
      <c r="A12" s="11" t="s">
        <v>17</v>
      </c>
      <c r="B12" s="8" t="s">
        <v>18</v>
      </c>
      <c r="C12" s="9">
        <v>4998.6</v>
      </c>
      <c r="D12" s="9">
        <v>0</v>
      </c>
      <c r="E12" s="9">
        <v>0</v>
      </c>
      <c r="F12" s="9">
        <v>0</v>
      </c>
      <c r="G12" s="9">
        <v>0</v>
      </c>
      <c r="H12" s="9">
        <v>400</v>
      </c>
      <c r="I12" s="9">
        <v>0</v>
      </c>
      <c r="J12" s="16">
        <f t="shared" si="0"/>
        <v>5398.6</v>
      </c>
      <c r="K12" s="9">
        <v>85.64</v>
      </c>
      <c r="L12" s="9">
        <v>481.7</v>
      </c>
      <c r="M12" s="9">
        <f t="shared" si="2"/>
        <v>400.00000000000017</v>
      </c>
      <c r="N12" s="19">
        <f t="shared" si="1"/>
        <v>967.3400000000001</v>
      </c>
      <c r="O12" s="9">
        <v>4431.26</v>
      </c>
    </row>
    <row r="13" spans="1:15" ht="12.75">
      <c r="A13" s="11" t="s">
        <v>19</v>
      </c>
      <c r="B13" s="8" t="s">
        <v>20</v>
      </c>
      <c r="C13" s="9">
        <v>3152</v>
      </c>
      <c r="D13" s="9">
        <v>0</v>
      </c>
      <c r="E13" s="9">
        <v>0</v>
      </c>
      <c r="F13" s="9">
        <v>0</v>
      </c>
      <c r="G13" s="9">
        <v>0</v>
      </c>
      <c r="H13" s="9">
        <v>200</v>
      </c>
      <c r="I13" s="9">
        <v>0</v>
      </c>
      <c r="J13" s="16">
        <f t="shared" si="0"/>
        <v>3352</v>
      </c>
      <c r="K13" s="9">
        <v>346.72</v>
      </c>
      <c r="L13" s="9">
        <v>53.38</v>
      </c>
      <c r="M13" s="9">
        <f t="shared" si="2"/>
        <v>199.9999999999999</v>
      </c>
      <c r="N13" s="19">
        <f t="shared" si="1"/>
        <v>600.0999999999999</v>
      </c>
      <c r="O13" s="9">
        <v>2751.9</v>
      </c>
    </row>
    <row r="14" spans="1:15" ht="12.75">
      <c r="A14" s="11" t="s">
        <v>21</v>
      </c>
      <c r="B14" s="8" t="s">
        <v>22</v>
      </c>
      <c r="C14" s="9">
        <v>1020</v>
      </c>
      <c r="D14" s="9">
        <v>102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6">
        <f>SUM(C14:I14)</f>
        <v>1122</v>
      </c>
      <c r="K14" s="9">
        <v>89.76</v>
      </c>
      <c r="L14" s="9">
        <v>0</v>
      </c>
      <c r="M14" s="9">
        <f t="shared" si="2"/>
        <v>50.999999999999986</v>
      </c>
      <c r="N14" s="19">
        <f t="shared" si="1"/>
        <v>140.76</v>
      </c>
      <c r="O14" s="9">
        <v>981.24</v>
      </c>
    </row>
    <row r="15" spans="1:15" ht="12.75">
      <c r="A15" s="11" t="s">
        <v>23</v>
      </c>
      <c r="B15" s="8" t="s">
        <v>24</v>
      </c>
      <c r="C15" s="9">
        <v>2745.9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6">
        <f t="shared" si="0"/>
        <v>2745.9</v>
      </c>
      <c r="K15" s="9">
        <v>302.04</v>
      </c>
      <c r="L15" s="9">
        <v>40.49</v>
      </c>
      <c r="M15" s="9">
        <f t="shared" si="2"/>
        <v>1.7763568394002505E-13</v>
      </c>
      <c r="N15" s="19">
        <f t="shared" si="1"/>
        <v>342.5300000000002</v>
      </c>
      <c r="O15" s="9">
        <v>2403.37</v>
      </c>
    </row>
    <row r="16" spans="1:15" ht="12.75">
      <c r="A16" s="11" t="s">
        <v>25</v>
      </c>
      <c r="B16" s="8" t="s">
        <v>26</v>
      </c>
      <c r="C16" s="9">
        <v>1020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6">
        <f t="shared" si="0"/>
        <v>1020</v>
      </c>
      <c r="K16" s="9">
        <v>81.6</v>
      </c>
      <c r="L16" s="9">
        <v>0</v>
      </c>
      <c r="M16" s="9">
        <f t="shared" si="2"/>
        <v>17.00000000000003</v>
      </c>
      <c r="N16" s="19">
        <f t="shared" si="1"/>
        <v>98.60000000000002</v>
      </c>
      <c r="O16" s="9">
        <v>921.4</v>
      </c>
    </row>
    <row r="17" spans="1:15" ht="12.75">
      <c r="A17" s="11" t="s">
        <v>27</v>
      </c>
      <c r="B17" s="8" t="s">
        <v>28</v>
      </c>
      <c r="C17" s="9">
        <v>3152</v>
      </c>
      <c r="D17" s="9">
        <v>0</v>
      </c>
      <c r="E17" s="9">
        <v>0</v>
      </c>
      <c r="F17" s="9">
        <v>0</v>
      </c>
      <c r="G17" s="9">
        <v>0</v>
      </c>
      <c r="H17" s="9">
        <v>200</v>
      </c>
      <c r="I17" s="9">
        <v>0</v>
      </c>
      <c r="J17" s="16">
        <f t="shared" si="0"/>
        <v>3352</v>
      </c>
      <c r="K17" s="9">
        <v>346.72</v>
      </c>
      <c r="L17" s="9">
        <v>39.16</v>
      </c>
      <c r="M17" s="9">
        <f t="shared" si="2"/>
        <v>200.00000000000009</v>
      </c>
      <c r="N17" s="19">
        <f t="shared" si="1"/>
        <v>585.8800000000001</v>
      </c>
      <c r="O17" s="9">
        <v>2766.12</v>
      </c>
    </row>
    <row r="18" spans="1:15" ht="12.75">
      <c r="A18" s="11" t="s">
        <v>29</v>
      </c>
      <c r="B18" s="8" t="s">
        <v>30</v>
      </c>
      <c r="C18" s="9">
        <v>3152</v>
      </c>
      <c r="D18" s="9">
        <v>0</v>
      </c>
      <c r="E18" s="9">
        <v>0</v>
      </c>
      <c r="F18" s="9">
        <v>0</v>
      </c>
      <c r="G18" s="9">
        <v>0</v>
      </c>
      <c r="H18" s="9">
        <v>200</v>
      </c>
      <c r="I18" s="9">
        <v>0</v>
      </c>
      <c r="J18" s="16">
        <f t="shared" si="0"/>
        <v>3352</v>
      </c>
      <c r="K18" s="9">
        <v>346.72</v>
      </c>
      <c r="L18" s="9">
        <v>67.6</v>
      </c>
      <c r="M18" s="9">
        <f t="shared" si="2"/>
        <v>200.00000000000014</v>
      </c>
      <c r="N18" s="19">
        <f t="shared" si="1"/>
        <v>614.3200000000002</v>
      </c>
      <c r="O18" s="9">
        <v>2737.68</v>
      </c>
    </row>
    <row r="19" spans="1:15" ht="12.75">
      <c r="A19" s="11" t="s">
        <v>31</v>
      </c>
      <c r="B19" s="8" t="s">
        <v>32</v>
      </c>
      <c r="C19" s="9">
        <v>975.64</v>
      </c>
      <c r="D19" s="9">
        <v>13.3</v>
      </c>
      <c r="E19" s="9">
        <v>0</v>
      </c>
      <c r="F19" s="9">
        <v>0</v>
      </c>
      <c r="G19" s="9">
        <v>0</v>
      </c>
      <c r="H19" s="9">
        <v>0</v>
      </c>
      <c r="I19" s="9">
        <v>1.97</v>
      </c>
      <c r="J19" s="16">
        <f t="shared" si="0"/>
        <v>990.91</v>
      </c>
      <c r="K19" s="9">
        <v>79.27</v>
      </c>
      <c r="L19" s="9">
        <v>0</v>
      </c>
      <c r="M19" s="9">
        <f t="shared" si="2"/>
        <v>10.999999999999986</v>
      </c>
      <c r="N19" s="19">
        <f t="shared" si="1"/>
        <v>90.26999999999998</v>
      </c>
      <c r="O19" s="9">
        <v>900.64</v>
      </c>
    </row>
    <row r="20" spans="1:15" ht="12.75">
      <c r="A20" s="11" t="s">
        <v>33</v>
      </c>
      <c r="B20" s="8" t="s">
        <v>34</v>
      </c>
      <c r="C20" s="9">
        <v>1601.79</v>
      </c>
      <c r="D20" s="9">
        <v>49.51</v>
      </c>
      <c r="E20" s="9">
        <v>8.83</v>
      </c>
      <c r="F20" s="9">
        <v>0</v>
      </c>
      <c r="G20" s="9">
        <v>0</v>
      </c>
      <c r="H20" s="9">
        <v>0</v>
      </c>
      <c r="I20" s="9">
        <f>7.33+1.65</f>
        <v>8.98</v>
      </c>
      <c r="J20" s="16">
        <f t="shared" si="0"/>
        <v>1669.11</v>
      </c>
      <c r="K20" s="9">
        <v>150.21</v>
      </c>
      <c r="L20" s="9">
        <v>0</v>
      </c>
      <c r="M20" s="9">
        <f t="shared" si="2"/>
        <v>291.3799999999999</v>
      </c>
      <c r="N20" s="19">
        <f t="shared" si="1"/>
        <v>441.5899999999999</v>
      </c>
      <c r="O20" s="9">
        <v>1227.52</v>
      </c>
    </row>
    <row r="21" spans="1:15" ht="12.75">
      <c r="A21" s="11" t="s">
        <v>35</v>
      </c>
      <c r="B21" s="8" t="s">
        <v>36</v>
      </c>
      <c r="C21" s="9">
        <v>2456.11</v>
      </c>
      <c r="D21" s="9">
        <v>0</v>
      </c>
      <c r="E21" s="9">
        <v>11.28</v>
      </c>
      <c r="F21" s="9">
        <v>2.98</v>
      </c>
      <c r="G21" s="9">
        <v>1.49</v>
      </c>
      <c r="H21" s="9">
        <v>0</v>
      </c>
      <c r="I21" s="9" t="s">
        <v>63</v>
      </c>
      <c r="J21" s="16">
        <f t="shared" si="0"/>
        <v>2471.86</v>
      </c>
      <c r="K21" s="9">
        <v>222.36</v>
      </c>
      <c r="L21" s="9">
        <v>0</v>
      </c>
      <c r="M21" s="9">
        <f t="shared" si="2"/>
        <v>859.8000000000001</v>
      </c>
      <c r="N21" s="19">
        <f t="shared" si="1"/>
        <v>1082.16</v>
      </c>
      <c r="O21" s="9">
        <v>1389.7</v>
      </c>
    </row>
    <row r="22" spans="1:15" ht="12.75">
      <c r="A22" s="11" t="s">
        <v>37</v>
      </c>
      <c r="B22" s="8" t="s">
        <v>38</v>
      </c>
      <c r="C22" s="9">
        <v>3152</v>
      </c>
      <c r="D22" s="9">
        <v>32.18</v>
      </c>
      <c r="E22" s="9">
        <v>0</v>
      </c>
      <c r="F22" s="9">
        <v>0</v>
      </c>
      <c r="G22" s="9">
        <v>0</v>
      </c>
      <c r="H22" s="9">
        <v>200</v>
      </c>
      <c r="I22" s="9">
        <f>4.77+3.37</f>
        <v>8.14</v>
      </c>
      <c r="J22" s="16">
        <f t="shared" si="0"/>
        <v>3392.3199999999997</v>
      </c>
      <c r="K22" s="9">
        <v>351.15</v>
      </c>
      <c r="L22" s="9">
        <v>71.38</v>
      </c>
      <c r="M22" s="9">
        <f t="shared" si="2"/>
        <v>199.99999999999977</v>
      </c>
      <c r="N22" s="19">
        <f t="shared" si="1"/>
        <v>622.5299999999997</v>
      </c>
      <c r="O22" s="9">
        <v>2769.79</v>
      </c>
    </row>
    <row r="23" spans="1:15" ht="12.75">
      <c r="A23" s="11" t="s">
        <v>39</v>
      </c>
      <c r="B23" s="8" t="s">
        <v>40</v>
      </c>
      <c r="C23" s="9">
        <v>975.64</v>
      </c>
      <c r="D23" s="9">
        <v>6.21</v>
      </c>
      <c r="E23" s="9">
        <v>0</v>
      </c>
      <c r="F23" s="9">
        <v>0</v>
      </c>
      <c r="G23" s="9">
        <v>0</v>
      </c>
      <c r="H23" s="9">
        <v>0</v>
      </c>
      <c r="I23" s="9">
        <f>0.92+0.32</f>
        <v>1.24</v>
      </c>
      <c r="J23" s="16">
        <f t="shared" si="0"/>
        <v>983.09</v>
      </c>
      <c r="K23" s="9">
        <v>78.64</v>
      </c>
      <c r="L23" s="9">
        <v>0</v>
      </c>
      <c r="M23" s="9">
        <f t="shared" si="2"/>
        <v>50.03000000000007</v>
      </c>
      <c r="N23" s="19">
        <f t="shared" si="1"/>
        <v>128.67000000000007</v>
      </c>
      <c r="O23" s="9">
        <v>854.42</v>
      </c>
    </row>
    <row r="24" spans="1:15" ht="12.75">
      <c r="A24" s="11" t="s">
        <v>41</v>
      </c>
      <c r="B24" s="8" t="s">
        <v>42</v>
      </c>
      <c r="C24" s="9">
        <v>2754.32</v>
      </c>
      <c r="D24" s="9">
        <v>0</v>
      </c>
      <c r="E24" s="9">
        <v>13.39</v>
      </c>
      <c r="F24" s="9">
        <v>2.51</v>
      </c>
      <c r="G24" s="9">
        <v>0</v>
      </c>
      <c r="H24" s="9">
        <v>0</v>
      </c>
      <c r="I24" s="9">
        <v>1.66</v>
      </c>
      <c r="J24" s="16">
        <f t="shared" si="0"/>
        <v>2771.88</v>
      </c>
      <c r="K24" s="9">
        <v>304.9</v>
      </c>
      <c r="L24" s="9">
        <v>28</v>
      </c>
      <c r="M24" s="9">
        <f t="shared" si="2"/>
        <v>286.39</v>
      </c>
      <c r="N24" s="19">
        <f t="shared" si="1"/>
        <v>619.29</v>
      </c>
      <c r="O24" s="9">
        <v>2152.59</v>
      </c>
    </row>
    <row r="25" spans="1:15" ht="12.75">
      <c r="A25" s="11" t="s">
        <v>43</v>
      </c>
      <c r="B25" s="8" t="s">
        <v>44</v>
      </c>
      <c r="C25" s="9">
        <v>1833.95</v>
      </c>
      <c r="D25" s="9">
        <v>359.29</v>
      </c>
      <c r="E25" s="9">
        <v>21.47</v>
      </c>
      <c r="F25" s="9">
        <v>0</v>
      </c>
      <c r="G25" s="9">
        <v>0</v>
      </c>
      <c r="H25" s="9">
        <v>0</v>
      </c>
      <c r="I25" s="9">
        <f>53.23+13.49</f>
        <v>66.72</v>
      </c>
      <c r="J25" s="16">
        <f t="shared" si="0"/>
        <v>2281.43</v>
      </c>
      <c r="K25" s="9">
        <v>301.49</v>
      </c>
      <c r="L25" s="9">
        <v>0</v>
      </c>
      <c r="M25" s="9">
        <f t="shared" si="2"/>
        <v>676.5799999999999</v>
      </c>
      <c r="N25" s="19">
        <f t="shared" si="1"/>
        <v>978.0699999999999</v>
      </c>
      <c r="O25" s="9">
        <v>1303.36</v>
      </c>
    </row>
    <row r="26" spans="1:15" ht="12.75">
      <c r="A26" s="11" t="s">
        <v>45</v>
      </c>
      <c r="B26" s="8" t="s">
        <v>46</v>
      </c>
      <c r="C26" s="9">
        <v>975.64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0.57</v>
      </c>
      <c r="J26" s="16">
        <f t="shared" si="0"/>
        <v>976.21</v>
      </c>
      <c r="K26" s="9">
        <v>78.09</v>
      </c>
      <c r="L26" s="9">
        <v>0</v>
      </c>
      <c r="M26" s="9">
        <f t="shared" si="2"/>
        <v>50.03</v>
      </c>
      <c r="N26" s="19">
        <f t="shared" si="1"/>
        <v>128.12</v>
      </c>
      <c r="O26" s="9">
        <v>848.09</v>
      </c>
    </row>
    <row r="27" spans="1:15" ht="12.75">
      <c r="A27" s="11" t="s">
        <v>47</v>
      </c>
      <c r="B27" s="8" t="s">
        <v>48</v>
      </c>
      <c r="C27" s="9">
        <v>5518.11</v>
      </c>
      <c r="D27" s="9">
        <v>239.54</v>
      </c>
      <c r="E27" s="9">
        <v>30.51</v>
      </c>
      <c r="F27" s="9">
        <v>0</v>
      </c>
      <c r="G27" s="9">
        <v>0</v>
      </c>
      <c r="H27" s="9">
        <v>0</v>
      </c>
      <c r="I27" s="9">
        <v>35.49</v>
      </c>
      <c r="J27" s="16">
        <f t="shared" si="0"/>
        <v>5823.65</v>
      </c>
      <c r="K27" s="9">
        <v>570.88</v>
      </c>
      <c r="L27" s="9">
        <v>575.15</v>
      </c>
      <c r="M27" s="9">
        <f t="shared" si="2"/>
        <v>800.3299999999996</v>
      </c>
      <c r="N27" s="19">
        <f t="shared" si="1"/>
        <v>1946.3599999999997</v>
      </c>
      <c r="O27" s="9">
        <v>3877.29</v>
      </c>
    </row>
    <row r="28" spans="1:15" ht="12.75">
      <c r="A28" s="11" t="s">
        <v>49</v>
      </c>
      <c r="B28" s="8" t="s">
        <v>50</v>
      </c>
      <c r="C28" s="9">
        <v>3152</v>
      </c>
      <c r="D28" s="9">
        <v>0</v>
      </c>
      <c r="E28" s="9">
        <v>0</v>
      </c>
      <c r="F28" s="9">
        <v>0</v>
      </c>
      <c r="G28" s="9">
        <v>0</v>
      </c>
      <c r="H28" s="9">
        <v>200</v>
      </c>
      <c r="I28" s="9" t="s">
        <v>8</v>
      </c>
      <c r="J28" s="16">
        <f t="shared" si="0"/>
        <v>3352</v>
      </c>
      <c r="K28" s="9">
        <v>346.72</v>
      </c>
      <c r="L28" s="9">
        <v>67.6</v>
      </c>
      <c r="M28" s="9">
        <f t="shared" si="2"/>
        <v>200.00000000000014</v>
      </c>
      <c r="N28" s="19">
        <f t="shared" si="1"/>
        <v>614.3200000000002</v>
      </c>
      <c r="O28" s="9">
        <v>2737.68</v>
      </c>
    </row>
    <row r="29" spans="1:15" ht="12.75">
      <c r="A29" s="11" t="s">
        <v>51</v>
      </c>
      <c r="B29" s="8" t="s">
        <v>52</v>
      </c>
      <c r="C29" s="9">
        <v>975.64</v>
      </c>
      <c r="D29" s="9">
        <v>23.84</v>
      </c>
      <c r="E29" s="9">
        <v>0</v>
      </c>
      <c r="F29" s="9">
        <v>0</v>
      </c>
      <c r="G29" s="9">
        <v>0</v>
      </c>
      <c r="H29" s="9">
        <v>0</v>
      </c>
      <c r="I29" s="9">
        <v>3.53</v>
      </c>
      <c r="J29" s="16">
        <f t="shared" si="0"/>
        <v>1003.01</v>
      </c>
      <c r="K29" s="9">
        <v>80.24</v>
      </c>
      <c r="L29" s="9">
        <v>0</v>
      </c>
      <c r="M29" s="9">
        <f t="shared" si="2"/>
        <v>50.02999999999999</v>
      </c>
      <c r="N29" s="19">
        <f t="shared" si="1"/>
        <v>130.26999999999998</v>
      </c>
      <c r="O29" s="9">
        <v>872.74</v>
      </c>
    </row>
    <row r="30" spans="1:15" ht="12.75">
      <c r="A30" s="11" t="s">
        <v>53</v>
      </c>
      <c r="B30" s="8" t="s">
        <v>54</v>
      </c>
      <c r="C30" s="9">
        <v>2888.03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 t="s">
        <v>8</v>
      </c>
      <c r="J30" s="16">
        <f t="shared" si="0"/>
        <v>2888.03</v>
      </c>
      <c r="K30" s="9">
        <v>317.68</v>
      </c>
      <c r="L30" s="9">
        <v>49.98</v>
      </c>
      <c r="M30" s="9">
        <f t="shared" si="2"/>
        <v>3.055333763768431E-13</v>
      </c>
      <c r="N30" s="19">
        <f t="shared" si="1"/>
        <v>367.6600000000003</v>
      </c>
      <c r="O30" s="9">
        <v>2520.37</v>
      </c>
    </row>
    <row r="31" spans="1:15" ht="12.75">
      <c r="A31" s="11" t="s">
        <v>55</v>
      </c>
      <c r="B31" s="8" t="s">
        <v>56</v>
      </c>
      <c r="C31" s="9">
        <v>3152</v>
      </c>
      <c r="D31" s="9">
        <v>24.3</v>
      </c>
      <c r="E31" s="9">
        <v>0</v>
      </c>
      <c r="F31" s="9">
        <v>0</v>
      </c>
      <c r="G31" s="9">
        <v>0</v>
      </c>
      <c r="H31" s="9">
        <v>200</v>
      </c>
      <c r="I31" s="9">
        <v>3.6</v>
      </c>
      <c r="J31" s="16">
        <f t="shared" si="0"/>
        <v>3379.9</v>
      </c>
      <c r="K31" s="9">
        <v>349.78</v>
      </c>
      <c r="L31" s="9">
        <v>69.72</v>
      </c>
      <c r="M31" s="9">
        <f t="shared" si="2"/>
        <v>200.00000000000003</v>
      </c>
      <c r="N31" s="19">
        <f t="shared" si="1"/>
        <v>619.5</v>
      </c>
      <c r="O31" s="9">
        <v>2760.4</v>
      </c>
    </row>
    <row r="32" spans="1:15" ht="12.75">
      <c r="A32" s="11" t="s">
        <v>57</v>
      </c>
      <c r="B32" s="8" t="s">
        <v>58</v>
      </c>
      <c r="C32" s="9">
        <v>975.64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 t="s">
        <v>8</v>
      </c>
      <c r="J32" s="16">
        <f t="shared" si="0"/>
        <v>975.64</v>
      </c>
      <c r="K32" s="9">
        <v>78.05</v>
      </c>
      <c r="L32" s="9">
        <v>0</v>
      </c>
      <c r="M32" s="9">
        <f t="shared" si="2"/>
        <v>10.999999999999957</v>
      </c>
      <c r="N32" s="19">
        <f t="shared" si="1"/>
        <v>89.04999999999995</v>
      </c>
      <c r="O32" s="9">
        <v>886.59</v>
      </c>
    </row>
    <row r="33" spans="1:15" ht="12.75">
      <c r="A33" s="21" t="s">
        <v>70</v>
      </c>
      <c r="B33" s="22"/>
      <c r="C33" s="23">
        <f>SUM(C8:C32)</f>
        <v>64676.909999999996</v>
      </c>
      <c r="D33" s="23">
        <f>SUM(D7:D32)</f>
        <v>899.41</v>
      </c>
      <c r="E33" s="23">
        <v>105.53</v>
      </c>
      <c r="F33" s="23">
        <v>5.49</v>
      </c>
      <c r="G33" s="23">
        <v>1.49</v>
      </c>
      <c r="H33" s="23">
        <v>2000</v>
      </c>
      <c r="I33" s="23">
        <f>SUM(I7:I32)</f>
        <v>141.07</v>
      </c>
      <c r="J33" s="16">
        <f>SUM(C33:I33)</f>
        <v>67829.90000000001</v>
      </c>
      <c r="K33" s="23">
        <v>6457.38</v>
      </c>
      <c r="L33" s="23">
        <v>2087.3</v>
      </c>
      <c r="M33" s="23">
        <f t="shared" si="2"/>
        <v>5154.570000000007</v>
      </c>
      <c r="N33" s="24">
        <f t="shared" si="1"/>
        <v>13699.250000000007</v>
      </c>
      <c r="O33" s="23">
        <v>54130.65</v>
      </c>
    </row>
    <row r="34" ht="12.75">
      <c r="J34" s="25"/>
    </row>
  </sheetData>
  <sheetProtection/>
  <mergeCells count="6">
    <mergeCell ref="K5:N5"/>
    <mergeCell ref="C5:J5"/>
    <mergeCell ref="O5:O6"/>
    <mergeCell ref="A5:A6"/>
    <mergeCell ref="B5:B6"/>
    <mergeCell ref="A33:B33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Clebber</cp:lastModifiedBy>
  <dcterms:modified xsi:type="dcterms:W3CDTF">2016-10-12T12:14:35Z</dcterms:modified>
  <cp:category/>
  <cp:version/>
  <cp:contentType/>
  <cp:contentStatus/>
</cp:coreProperties>
</file>